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Člověk\Documents\ROZPOČTY\DOLNÍK\ZŠ Pod Vodojemem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Pol'!$A$1:$Y$40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2" i="1" l="1"/>
  <c r="I51" i="1"/>
  <c r="I50" i="1"/>
  <c r="I49" i="1"/>
  <c r="G41" i="1"/>
  <c r="F41" i="1"/>
  <c r="G40" i="1"/>
  <c r="F40" i="1"/>
  <c r="G39" i="1"/>
  <c r="F39" i="1"/>
  <c r="G30" i="12"/>
  <c r="G9" i="12"/>
  <c r="G8" i="12" s="1"/>
  <c r="I9" i="12"/>
  <c r="I8" i="12" s="1"/>
  <c r="K9" i="12"/>
  <c r="K8" i="12" s="1"/>
  <c r="M9" i="12"/>
  <c r="M8" i="12" s="1"/>
  <c r="O9" i="12"/>
  <c r="O8" i="12" s="1"/>
  <c r="Q9" i="12"/>
  <c r="Q8" i="12" s="1"/>
  <c r="V9" i="12"/>
  <c r="V8" i="12" s="1"/>
  <c r="G10" i="12"/>
  <c r="G11" i="12"/>
  <c r="M11" i="12" s="1"/>
  <c r="I11" i="12"/>
  <c r="I10" i="12" s="1"/>
  <c r="K11" i="12"/>
  <c r="K10" i="12" s="1"/>
  <c r="O11" i="12"/>
  <c r="O10" i="12" s="1"/>
  <c r="Q11" i="12"/>
  <c r="Q10" i="12" s="1"/>
  <c r="V11" i="12"/>
  <c r="G14" i="12"/>
  <c r="M14" i="12" s="1"/>
  <c r="I14" i="12"/>
  <c r="K14" i="12"/>
  <c r="O14" i="12"/>
  <c r="Q14" i="12"/>
  <c r="V14" i="12"/>
  <c r="V10" i="12" s="1"/>
  <c r="G18" i="12"/>
  <c r="G19" i="12"/>
  <c r="I19" i="12"/>
  <c r="I18" i="12" s="1"/>
  <c r="K19" i="12"/>
  <c r="K18" i="12" s="1"/>
  <c r="M19" i="12"/>
  <c r="O19" i="12"/>
  <c r="O18" i="12" s="1"/>
  <c r="Q19" i="12"/>
  <c r="Q18" i="12" s="1"/>
  <c r="V19" i="12"/>
  <c r="V18" i="12" s="1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V25" i="12"/>
  <c r="G26" i="12"/>
  <c r="G25" i="12" s="1"/>
  <c r="I26" i="12"/>
  <c r="I25" i="12" s="1"/>
  <c r="K26" i="12"/>
  <c r="K25" i="12" s="1"/>
  <c r="M26" i="12"/>
  <c r="M25" i="12" s="1"/>
  <c r="O26" i="12"/>
  <c r="O25" i="12" s="1"/>
  <c r="Q26" i="12"/>
  <c r="Q25" i="12" s="1"/>
  <c r="V26" i="12"/>
  <c r="G27" i="12"/>
  <c r="V27" i="12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V28" i="12"/>
  <c r="AE30" i="12"/>
  <c r="I20" i="1"/>
  <c r="I19" i="1"/>
  <c r="I18" i="1"/>
  <c r="I17" i="1"/>
  <c r="I16" i="1"/>
  <c r="I53" i="1"/>
  <c r="J52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G26" i="1" l="1"/>
  <c r="A26" i="1"/>
  <c r="A23" i="1"/>
  <c r="G28" i="1"/>
  <c r="M10" i="12"/>
  <c r="M18" i="12"/>
  <c r="AF30" i="12"/>
  <c r="J50" i="1"/>
  <c r="J51" i="1"/>
  <c r="J49" i="1"/>
  <c r="I39" i="1"/>
  <c r="I42" i="1" s="1"/>
  <c r="I21" i="1"/>
  <c r="J28" i="1"/>
  <c r="J26" i="1"/>
  <c r="G38" i="1"/>
  <c r="F38" i="1"/>
  <c r="J23" i="1"/>
  <c r="J24" i="1"/>
  <c r="J25" i="1"/>
  <c r="J27" i="1"/>
  <c r="E24" i="1"/>
  <c r="E26" i="1"/>
  <c r="J53" i="1" l="1"/>
  <c r="G24" i="1"/>
  <c r="A27" i="1" s="1"/>
  <c r="A24" i="1"/>
  <c r="J41" i="1"/>
  <c r="J40" i="1"/>
  <c r="J39" i="1"/>
  <c r="J42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Tomáš Kratina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<sst xmlns="http://schemas.openxmlformats.org/spreadsheetml/2006/main" count="253" uniqueCount="139">
  <si>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</si>
  <si>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</si>
  <si>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</si>
  <si>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</si>
  <si>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</si>
  <si>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</si>
  <si>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</si>
  <si>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</si>
  <si>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</si>
  <si>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</si>
  <si>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</si>
  <si>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</si>
  <si>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</si>
  <si>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</si>
  <si>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</si>
  <si>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</si>
  <si>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</si>
  <si>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</si>
  <si>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</si>
  <si>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</si>
  <si>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</si>
  <si>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</si>
  <si>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</si>
  <si>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</si>
  <si>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</si>
  <si>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</si>
  <si>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</si>
  <si>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</si>
  <si>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</si>
  <si>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</si>
  <si>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</si>
  <si>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</si>
  <si>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</si>
  <si>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</si>
  <si>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</si>
  <si>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</si>
  <si>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</si>
  <si>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</si>
  <si>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</si>
  <si>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</si>
  <si>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</si>
  <si>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</si>
  <si>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</si>
  <si>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</si>
  <si>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 xml:space="preserve">Demontáže </t>
  </si>
  <si>
    <t>01</t>
  </si>
  <si>
    <t>Úprava šaten pro 1. a 2. stupeň</t>
  </si>
  <si>
    <t>Objekt:</t>
  </si>
  <si>
    <t>Rozpočet:</t>
  </si>
  <si>
    <t>1362</t>
  </si>
  <si>
    <t>ZŠ Pod Vodojemem, Ústí nad Labem</t>
  </si>
  <si>
    <t>Stavba</t>
  </si>
  <si>
    <t>Celkem za stavbu</t>
  </si>
  <si>
    <t>CZK</t>
  </si>
  <si>
    <t>Rekapitulace dílů</t>
  </si>
  <si>
    <t>Typ dílu</t>
  </si>
  <si>
    <t>766</t>
  </si>
  <si>
    <t>Konstrukce truhlářské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</si>
  <si>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</si>
  <si>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</si>
  <si>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</si>
  <si>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</si>
  <si>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</si>
  <si>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</si>
  <si>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</si>
  <si>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</si>
  <si>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</si>
  <si>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</si>
  <si>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</si>
  <si>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</si>
  <si>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</si>
  <si>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</si>
  <si>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</si>
  <si>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</si>
  <si>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</si>
  <si>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</si>
  <si>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</si>
  <si>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</si>
  <si>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</si>
  <si>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</si>
  <si>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</si>
  <si>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</si>
  <si>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</si>
  <si>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</si>
  <si>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</si>
  <si>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</si>
  <si>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</si>
  <si>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</si>
  <si>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</si>
  <si>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</si>
  <si>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</si>
  <si>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</si>
  <si>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</si>
  <si>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766825830R00</t>
  </si>
  <si>
    <t>Demontáž šatnových laviček</t>
  </si>
  <si>
    <t xml:space="preserve">m     </t>
  </si>
  <si>
    <t>Vlastní</t>
  </si>
  <si>
    <t>Indiv</t>
  </si>
  <si>
    <t>Práce</t>
  </si>
  <si>
    <t>Běžná</t>
  </si>
  <si>
    <t>POL1_</t>
  </si>
  <si>
    <t>767122812</t>
  </si>
  <si>
    <t>Demontáž stěn s drátěnou sítí svařovaných</t>
  </si>
  <si>
    <t>m2</t>
  </si>
  <si>
    <t>RTS 24/ I</t>
  </si>
  <si>
    <t>1. stupeň : 0,75*2,6*144</t>
  </si>
  <si>
    <t>VV</t>
  </si>
  <si>
    <t>2. stupeň : 0,75*2,6*112</t>
  </si>
  <si>
    <t>767996804</t>
  </si>
  <si>
    <t>Demontáž atypických ocelových konstr. do 500 kg</t>
  </si>
  <si>
    <t>kg</t>
  </si>
  <si>
    <t xml:space="preserve">ztužující jekly : </t>
  </si>
  <si>
    <t>1. stupeň : 18,0*3*4,5</t>
  </si>
  <si>
    <t>2. stupeň : 15,0*3*4,5</t>
  </si>
  <si>
    <t>979082111</t>
  </si>
  <si>
    <t>Vnitrostaveništní doprava suti do 10 m</t>
  </si>
  <si>
    <t>t</t>
  </si>
  <si>
    <t>Přesun suti</t>
  </si>
  <si>
    <t>POL8_</t>
  </si>
  <si>
    <t>979082121</t>
  </si>
  <si>
    <t>Příplatek k vnitrost. dopravě suti za dalších 5 m</t>
  </si>
  <si>
    <t>979086112</t>
  </si>
  <si>
    <t>Nakládání suti a vybouraných hmot</t>
  </si>
  <si>
    <t>979081111</t>
  </si>
  <si>
    <t>Odvoz suti a vybour. hmot na skládku do 1 km</t>
  </si>
  <si>
    <t>979081121</t>
  </si>
  <si>
    <t>Příplatek k odvozu za každý další 1 km</t>
  </si>
  <si>
    <t>979990161</t>
  </si>
  <si>
    <t>Poplatek za uložení - dřevo, skupina odpadu 170201</t>
  </si>
  <si>
    <t>VRN</t>
  </si>
  <si>
    <t>Sdružená sazba vedlejších rozpočtových nákladů 5%</t>
  </si>
  <si>
    <t>soubor</t>
  </si>
  <si>
    <t>POL99_2</t>
  </si>
  <si>
    <t>979951111</t>
  </si>
  <si>
    <t>Výkup kovů - železný šrot tl. do 4 mm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</si>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</sst>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5844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SUMIF(F49:F52,A16,I49:I52)+SUMIF(F49:F52,"PSU",I49:I52)</f>
        <v>0</v>
      </c>
      <c r="J16" s="85"/>
    </row>
    <row r="17" spans="1:10" ht="23.25" customHeight="1" x14ac:dyDescent="0.2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SUMIF(F49:F52,A17,I49:I52)</f>
        <v>0</v>
      </c>
      <c r="J17" s="85"/>
    </row>
    <row r="18" spans="1:10" ht="23.25" customHeight="1" x14ac:dyDescent="0.2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SUMIF(F49:F52,A18,I49:I52)</f>
        <v>0</v>
      </c>
      <c r="J18" s="85"/>
    </row>
    <row r="19" spans="1:10" ht="23.25" customHeight="1" x14ac:dyDescent="0.2">
      <c r="A19" s="196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SUMIF(F49:F52,A19,I49:I52)</f>
        <v>0</v>
      </c>
      <c r="J19" s="85"/>
    </row>
    <row r="20" spans="1:10" ht="23.25" customHeight="1" x14ac:dyDescent="0.2">
      <c r="A20" s="196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SUMIF(F49:F52,A20,I49:I52)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'01 1 Pol'!AE30</f>
        <v>0</v>
      </c>
      <c r="G39" s="149">
        <f>'01 1 Pol'!AF30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Pol'!AE30</f>
        <v>0</v>
      </c>
      <c r="G40" s="155">
        <f>'01 1 Pol'!AF30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Pol'!AE30</f>
        <v>0</v>
      </c>
      <c r="G41" s="150">
        <f>'01 1 Pol'!AF30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2">
      <c r="A49" s="178"/>
      <c r="B49" s="183" t="s">
        <v>56</v>
      </c>
      <c r="C49" s="184" t="s">
        <v>57</v>
      </c>
      <c r="D49" s="185"/>
      <c r="E49" s="185"/>
      <c r="F49" s="192" t="s">
        <v>27</v>
      </c>
      <c r="G49" s="193"/>
      <c r="H49" s="193"/>
      <c r="I49" s="193">
        <f>'01 1 Pol'!G8</f>
        <v>0</v>
      </c>
      <c r="J49" s="189" t="str">
        <f>IF(I53=0,"",I49/I53*100)</f>
        <v/>
      </c>
    </row>
    <row r="50" spans="1:10" ht="36.75" customHeight="1" x14ac:dyDescent="0.2">
      <c r="A50" s="178"/>
      <c r="B50" s="183" t="s">
        <v>58</v>
      </c>
      <c r="C50" s="184" t="s">
        <v>59</v>
      </c>
      <c r="D50" s="185"/>
      <c r="E50" s="185"/>
      <c r="F50" s="192" t="s">
        <v>27</v>
      </c>
      <c r="G50" s="193"/>
      <c r="H50" s="193"/>
      <c r="I50" s="193">
        <f>'01 1 Pol'!G10</f>
        <v>0</v>
      </c>
      <c r="J50" s="189" t="str">
        <f>IF(I53=0,"",I50/I53*100)</f>
        <v/>
      </c>
    </row>
    <row r="51" spans="1:10" ht="36.75" customHeight="1" x14ac:dyDescent="0.2">
      <c r="A51" s="178"/>
      <c r="B51" s="183" t="s">
        <v>60</v>
      </c>
      <c r="C51" s="184" t="s">
        <v>61</v>
      </c>
      <c r="D51" s="185"/>
      <c r="E51" s="185"/>
      <c r="F51" s="192" t="s">
        <v>62</v>
      </c>
      <c r="G51" s="193"/>
      <c r="H51" s="193"/>
      <c r="I51" s="193">
        <f>'01 1 Pol'!G18+'01 1 Pol'!G27</f>
        <v>0</v>
      </c>
      <c r="J51" s="189" t="str">
        <f>IF(I53=0,"",I51/I53*100)</f>
        <v/>
      </c>
    </row>
    <row r="52" spans="1:10" ht="36.75" customHeight="1" x14ac:dyDescent="0.2">
      <c r="A52" s="178"/>
      <c r="B52" s="183" t="s">
        <v>63</v>
      </c>
      <c r="C52" s="184" t="s">
        <v>29</v>
      </c>
      <c r="D52" s="185"/>
      <c r="E52" s="185"/>
      <c r="F52" s="192" t="s">
        <v>63</v>
      </c>
      <c r="G52" s="193"/>
      <c r="H52" s="193"/>
      <c r="I52" s="193">
        <f>'01 1 Pol'!G25</f>
        <v>0</v>
      </c>
      <c r="J52" s="189" t="str">
        <f>IF(I53=0,"",I52/I53*100)</f>
        <v/>
      </c>
    </row>
    <row r="53" spans="1:10" ht="25.5" customHeight="1" x14ac:dyDescent="0.2">
      <c r="A53" s="179"/>
      <c r="B53" s="186" t="s">
        <v>1</v>
      </c>
      <c r="C53" s="187"/>
      <c r="D53" s="188"/>
      <c r="E53" s="188"/>
      <c r="F53" s="194"/>
      <c r="G53" s="195"/>
      <c r="H53" s="195"/>
      <c r="I53" s="195">
        <f>SUM(I49:I52)</f>
        <v>0</v>
      </c>
      <c r="J53" s="190">
        <f>SUM(J49:J52)</f>
        <v>0</v>
      </c>
    </row>
    <row r="54" spans="1:10" x14ac:dyDescent="0.2">
      <c r="F54" s="135"/>
      <c r="G54" s="135"/>
      <c r="H54" s="135"/>
      <c r="I54" s="135"/>
      <c r="J54" s="191"/>
    </row>
    <row r="55" spans="1:10" x14ac:dyDescent="0.2">
      <c r="F55" s="135"/>
      <c r="G55" s="135"/>
      <c r="H55" s="135"/>
      <c r="I55" s="135"/>
      <c r="J55" s="191"/>
    </row>
    <row r="56" spans="1:10" x14ac:dyDescent="0.2">
      <c r="F56" s="135"/>
      <c r="G56" s="135"/>
      <c r="H56" s="135"/>
      <c r="I56" s="135"/>
      <c r="J56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7</v>
      </c>
      <c r="B1" s="197"/>
      <c r="C1" s="197"/>
      <c r="D1" s="197"/>
      <c r="E1" s="197"/>
      <c r="F1" s="197"/>
      <c r="G1" s="197"/>
      <c r="AG1" t="s">
        <v>65</v>
      </c>
    </row>
    <row r="2" spans="1:60" ht="24.95" customHeight="1" x14ac:dyDescent="0.2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66</v>
      </c>
    </row>
    <row r="3" spans="1:60" ht="24.95" customHeight="1" x14ac:dyDescent="0.2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66</v>
      </c>
      <c r="AG3" t="s">
        <v>67</v>
      </c>
    </row>
    <row r="4" spans="1:60" ht="24.95" customHeight="1" x14ac:dyDescent="0.2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68</v>
      </c>
    </row>
    <row r="5" spans="1:60" x14ac:dyDescent="0.2">
      <c r="D5" s="10"/>
    </row>
    <row r="6" spans="1:60" ht="38.25" x14ac:dyDescent="0.2">
      <c r="A6" s="208" t="s">
        <v>69</v>
      </c>
      <c r="B6" s="210" t="s">
        <v>70</v>
      </c>
      <c r="C6" s="210" t="s">
        <v>71</v>
      </c>
      <c r="D6" s="209" t="s">
        <v>72</v>
      </c>
      <c r="E6" s="208" t="s">
        <v>73</v>
      </c>
      <c r="F6" s="207" t="s">
        <v>74</v>
      </c>
      <c r="G6" s="208" t="s">
        <v>31</v>
      </c>
      <c r="H6" s="211" t="s">
        <v>32</v>
      </c>
      <c r="I6" s="211" t="s">
        <v>75</v>
      </c>
      <c r="J6" s="211" t="s">
        <v>33</v>
      </c>
      <c r="K6" s="211" t="s">
        <v>76</v>
      </c>
      <c r="L6" s="211" t="s">
        <v>77</v>
      </c>
      <c r="M6" s="211" t="s">
        <v>78</v>
      </c>
      <c r="N6" s="211" t="s">
        <v>79</v>
      </c>
      <c r="O6" s="211" t="s">
        <v>80</v>
      </c>
      <c r="P6" s="211" t="s">
        <v>81</v>
      </c>
      <c r="Q6" s="211" t="s">
        <v>82</v>
      </c>
      <c r="R6" s="211" t="s">
        <v>83</v>
      </c>
      <c r="S6" s="211" t="s">
        <v>84</v>
      </c>
      <c r="T6" s="211" t="s">
        <v>85</v>
      </c>
      <c r="U6" s="211" t="s">
        <v>86</v>
      </c>
      <c r="V6" s="211" t="s">
        <v>87</v>
      </c>
      <c r="W6" s="211" t="s">
        <v>88</v>
      </c>
      <c r="X6" s="211" t="s">
        <v>89</v>
      </c>
      <c r="Y6" s="211" t="s">
        <v>90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38" t="s">
        <v>91</v>
      </c>
      <c r="B8" s="239" t="s">
        <v>56</v>
      </c>
      <c r="C8" s="257" t="s">
        <v>57</v>
      </c>
      <c r="D8" s="240"/>
      <c r="E8" s="241"/>
      <c r="F8" s="242"/>
      <c r="G8" s="243">
        <f>SUMIF(AG9:AG9,"&lt;&gt;NOR",G9:G9)</f>
        <v>0</v>
      </c>
      <c r="H8" s="237"/>
      <c r="I8" s="237">
        <f>SUM(I9:I9)</f>
        <v>0</v>
      </c>
      <c r="J8" s="237"/>
      <c r="K8" s="237">
        <f>SUM(K9:K9)</f>
        <v>0</v>
      </c>
      <c r="L8" s="237"/>
      <c r="M8" s="237">
        <f>SUM(M9:M9)</f>
        <v>0</v>
      </c>
      <c r="N8" s="236"/>
      <c r="O8" s="236">
        <f>SUM(O9:O9)</f>
        <v>0</v>
      </c>
      <c r="P8" s="236"/>
      <c r="Q8" s="236">
        <f>SUM(Q9:Q9)</f>
        <v>1.39</v>
      </c>
      <c r="R8" s="237"/>
      <c r="S8" s="237"/>
      <c r="T8" s="237"/>
      <c r="U8" s="237"/>
      <c r="V8" s="237">
        <f>SUM(V9:V9)</f>
        <v>60.72</v>
      </c>
      <c r="W8" s="237"/>
      <c r="X8" s="237"/>
      <c r="Y8" s="237"/>
      <c r="AG8" t="s">
        <v>92</v>
      </c>
    </row>
    <row r="9" spans="1:60" outlineLevel="1" x14ac:dyDescent="0.2">
      <c r="A9" s="251">
        <v>1</v>
      </c>
      <c r="B9" s="252" t="s">
        <v>93</v>
      </c>
      <c r="C9" s="258" t="s">
        <v>94</v>
      </c>
      <c r="D9" s="253" t="s">
        <v>95</v>
      </c>
      <c r="E9" s="254">
        <v>132</v>
      </c>
      <c r="F9" s="255"/>
      <c r="G9" s="256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1.0500000000000001E-2</v>
      </c>
      <c r="Q9" s="231">
        <f>ROUND(E9*P9,2)</f>
        <v>1.39</v>
      </c>
      <c r="R9" s="232"/>
      <c r="S9" s="232" t="s">
        <v>96</v>
      </c>
      <c r="T9" s="232" t="s">
        <v>97</v>
      </c>
      <c r="U9" s="232">
        <v>0.46</v>
      </c>
      <c r="V9" s="232">
        <f>ROUND(E9*U9,2)</f>
        <v>60.72</v>
      </c>
      <c r="W9" s="232"/>
      <c r="X9" s="232" t="s">
        <v>98</v>
      </c>
      <c r="Y9" s="232" t="s">
        <v>99</v>
      </c>
      <c r="Z9" s="212"/>
      <c r="AA9" s="212"/>
      <c r="AB9" s="212"/>
      <c r="AC9" s="212"/>
      <c r="AD9" s="212"/>
      <c r="AE9" s="212"/>
      <c r="AF9" s="212"/>
      <c r="AG9" s="212" t="s">
        <v>100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38" t="s">
        <v>91</v>
      </c>
      <c r="B10" s="239" t="s">
        <v>58</v>
      </c>
      <c r="C10" s="257" t="s">
        <v>59</v>
      </c>
      <c r="D10" s="240"/>
      <c r="E10" s="241"/>
      <c r="F10" s="242"/>
      <c r="G10" s="243">
        <f>SUMIF(AG11:AG17,"&lt;&gt;NOR",G11:G17)</f>
        <v>0</v>
      </c>
      <c r="H10" s="237"/>
      <c r="I10" s="237">
        <f>SUM(I11:I17)</f>
        <v>0</v>
      </c>
      <c r="J10" s="237"/>
      <c r="K10" s="237">
        <f>SUM(K11:K17)</f>
        <v>0</v>
      </c>
      <c r="L10" s="237"/>
      <c r="M10" s="237">
        <f>SUM(M11:M17)</f>
        <v>0</v>
      </c>
      <c r="N10" s="236"/>
      <c r="O10" s="236">
        <f>SUM(O11:O17)</f>
        <v>0.02</v>
      </c>
      <c r="P10" s="236"/>
      <c r="Q10" s="236">
        <f>SUM(Q11:Q17)</f>
        <v>8.94</v>
      </c>
      <c r="R10" s="237"/>
      <c r="S10" s="237"/>
      <c r="T10" s="237"/>
      <c r="U10" s="237"/>
      <c r="V10" s="237">
        <f>SUM(V11:V17)</f>
        <v>459.77000000000004</v>
      </c>
      <c r="W10" s="237"/>
      <c r="X10" s="237"/>
      <c r="Y10" s="237"/>
      <c r="AG10" t="s">
        <v>92</v>
      </c>
    </row>
    <row r="11" spans="1:60" outlineLevel="1" x14ac:dyDescent="0.2">
      <c r="A11" s="245">
        <v>2</v>
      </c>
      <c r="B11" s="246" t="s">
        <v>101</v>
      </c>
      <c r="C11" s="259" t="s">
        <v>102</v>
      </c>
      <c r="D11" s="247" t="s">
        <v>103</v>
      </c>
      <c r="E11" s="248">
        <v>499.2</v>
      </c>
      <c r="F11" s="249"/>
      <c r="G11" s="250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1.7000000000000001E-2</v>
      </c>
      <c r="Q11" s="231">
        <f>ROUND(E11*P11,2)</f>
        <v>8.49</v>
      </c>
      <c r="R11" s="232"/>
      <c r="S11" s="232" t="s">
        <v>104</v>
      </c>
      <c r="T11" s="232" t="s">
        <v>104</v>
      </c>
      <c r="U11" s="232">
        <v>0.88800000000000001</v>
      </c>
      <c r="V11" s="232">
        <f>ROUND(E11*U11,2)</f>
        <v>443.29</v>
      </c>
      <c r="W11" s="232"/>
      <c r="X11" s="232" t="s">
        <v>98</v>
      </c>
      <c r="Y11" s="232" t="s">
        <v>99</v>
      </c>
      <c r="Z11" s="212"/>
      <c r="AA11" s="212"/>
      <c r="AB11" s="212"/>
      <c r="AC11" s="212"/>
      <c r="AD11" s="212"/>
      <c r="AE11" s="212"/>
      <c r="AF11" s="212"/>
      <c r="AG11" s="212" t="s">
        <v>100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29"/>
      <c r="B12" s="230"/>
      <c r="C12" s="260" t="s">
        <v>105</v>
      </c>
      <c r="D12" s="234"/>
      <c r="E12" s="235">
        <v>280.8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106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29"/>
      <c r="B13" s="230"/>
      <c r="C13" s="260" t="s">
        <v>107</v>
      </c>
      <c r="D13" s="234"/>
      <c r="E13" s="235">
        <v>218.4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106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5">
        <v>3</v>
      </c>
      <c r="B14" s="246" t="s">
        <v>108</v>
      </c>
      <c r="C14" s="259" t="s">
        <v>109</v>
      </c>
      <c r="D14" s="247" t="s">
        <v>110</v>
      </c>
      <c r="E14" s="248">
        <v>445.5</v>
      </c>
      <c r="F14" s="249"/>
      <c r="G14" s="250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5.0000000000000002E-5</v>
      </c>
      <c r="O14" s="231">
        <f>ROUND(E14*N14,2)</f>
        <v>0.02</v>
      </c>
      <c r="P14" s="231">
        <v>1E-3</v>
      </c>
      <c r="Q14" s="231">
        <f>ROUND(E14*P14,2)</f>
        <v>0.45</v>
      </c>
      <c r="R14" s="232"/>
      <c r="S14" s="232" t="s">
        <v>104</v>
      </c>
      <c r="T14" s="232" t="s">
        <v>104</v>
      </c>
      <c r="U14" s="232">
        <v>3.6999999999999998E-2</v>
      </c>
      <c r="V14" s="232">
        <f>ROUND(E14*U14,2)</f>
        <v>16.48</v>
      </c>
      <c r="W14" s="232"/>
      <c r="X14" s="232" t="s">
        <v>98</v>
      </c>
      <c r="Y14" s="232" t="s">
        <v>99</v>
      </c>
      <c r="Z14" s="212"/>
      <c r="AA14" s="212"/>
      <c r="AB14" s="212"/>
      <c r="AC14" s="212"/>
      <c r="AD14" s="212"/>
      <c r="AE14" s="212"/>
      <c r="AF14" s="212"/>
      <c r="AG14" s="212" t="s">
        <v>100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29"/>
      <c r="B15" s="230"/>
      <c r="C15" s="260" t="s">
        <v>111</v>
      </c>
      <c r="D15" s="234"/>
      <c r="E15" s="235"/>
      <c r="F15" s="232"/>
      <c r="G15" s="232"/>
      <c r="H15" s="232"/>
      <c r="I15" s="232"/>
      <c r="J15" s="232"/>
      <c r="K15" s="232"/>
      <c r="L15" s="232"/>
      <c r="M15" s="232"/>
      <c r="N15" s="231"/>
      <c r="O15" s="231"/>
      <c r="P15" s="231"/>
      <c r="Q15" s="231"/>
      <c r="R15" s="232"/>
      <c r="S15" s="232"/>
      <c r="T15" s="232"/>
      <c r="U15" s="232"/>
      <c r="V15" s="232"/>
      <c r="W15" s="232"/>
      <c r="X15" s="232"/>
      <c r="Y15" s="232"/>
      <c r="Z15" s="212"/>
      <c r="AA15" s="212"/>
      <c r="AB15" s="212"/>
      <c r="AC15" s="212"/>
      <c r="AD15" s="212"/>
      <c r="AE15" s="212"/>
      <c r="AF15" s="212"/>
      <c r="AG15" s="212" t="s">
        <v>106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29"/>
      <c r="B16" s="230"/>
      <c r="C16" s="260" t="s">
        <v>112</v>
      </c>
      <c r="D16" s="234"/>
      <c r="E16" s="235">
        <v>243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106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29"/>
      <c r="B17" s="230"/>
      <c r="C17" s="260" t="s">
        <v>113</v>
      </c>
      <c r="D17" s="234"/>
      <c r="E17" s="235">
        <v>202.5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106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38" t="s">
        <v>91</v>
      </c>
      <c r="B18" s="239" t="s">
        <v>60</v>
      </c>
      <c r="C18" s="257" t="s">
        <v>61</v>
      </c>
      <c r="D18" s="240"/>
      <c r="E18" s="241"/>
      <c r="F18" s="242"/>
      <c r="G18" s="243">
        <f>SUMIF(AG19:AG24,"&lt;&gt;NOR",G19:G24)</f>
        <v>0</v>
      </c>
      <c r="H18" s="237"/>
      <c r="I18" s="237">
        <f>SUM(I19:I24)</f>
        <v>0</v>
      </c>
      <c r="J18" s="237"/>
      <c r="K18" s="237">
        <f>SUM(K19:K24)</f>
        <v>0</v>
      </c>
      <c r="L18" s="237"/>
      <c r="M18" s="237">
        <f>SUM(M19:M24)</f>
        <v>0</v>
      </c>
      <c r="N18" s="236"/>
      <c r="O18" s="236">
        <f>SUM(O19:O24)</f>
        <v>0</v>
      </c>
      <c r="P18" s="236"/>
      <c r="Q18" s="236">
        <f>SUM(Q19:Q24)</f>
        <v>0</v>
      </c>
      <c r="R18" s="237"/>
      <c r="S18" s="237"/>
      <c r="T18" s="237"/>
      <c r="U18" s="237"/>
      <c r="V18" s="237">
        <f>SUM(V19:V24)</f>
        <v>23.06</v>
      </c>
      <c r="W18" s="237"/>
      <c r="X18" s="237"/>
      <c r="Y18" s="237"/>
      <c r="AG18" t="s">
        <v>92</v>
      </c>
    </row>
    <row r="19" spans="1:60" outlineLevel="1" x14ac:dyDescent="0.2">
      <c r="A19" s="251">
        <v>4</v>
      </c>
      <c r="B19" s="252" t="s">
        <v>114</v>
      </c>
      <c r="C19" s="258" t="s">
        <v>115</v>
      </c>
      <c r="D19" s="253" t="s">
        <v>116</v>
      </c>
      <c r="E19" s="254">
        <v>10.3179</v>
      </c>
      <c r="F19" s="255"/>
      <c r="G19" s="256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104</v>
      </c>
      <c r="T19" s="232" t="s">
        <v>104</v>
      </c>
      <c r="U19" s="232">
        <v>0.94199999999999995</v>
      </c>
      <c r="V19" s="232">
        <f>ROUND(E19*U19,2)</f>
        <v>9.7200000000000006</v>
      </c>
      <c r="W19" s="232"/>
      <c r="X19" s="232" t="s">
        <v>117</v>
      </c>
      <c r="Y19" s="232" t="s">
        <v>99</v>
      </c>
      <c r="Z19" s="212"/>
      <c r="AA19" s="212"/>
      <c r="AB19" s="212"/>
      <c r="AC19" s="212"/>
      <c r="AD19" s="212"/>
      <c r="AE19" s="212"/>
      <c r="AF19" s="212"/>
      <c r="AG19" s="212" t="s">
        <v>118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1">
        <v>5</v>
      </c>
      <c r="B20" s="252" t="s">
        <v>119</v>
      </c>
      <c r="C20" s="258" t="s">
        <v>120</v>
      </c>
      <c r="D20" s="253" t="s">
        <v>116</v>
      </c>
      <c r="E20" s="254">
        <v>51.589500000000001</v>
      </c>
      <c r="F20" s="255"/>
      <c r="G20" s="256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104</v>
      </c>
      <c r="T20" s="232" t="s">
        <v>104</v>
      </c>
      <c r="U20" s="232">
        <v>0.105</v>
      </c>
      <c r="V20" s="232">
        <f>ROUND(E20*U20,2)</f>
        <v>5.42</v>
      </c>
      <c r="W20" s="232"/>
      <c r="X20" s="232" t="s">
        <v>117</v>
      </c>
      <c r="Y20" s="232" t="s">
        <v>99</v>
      </c>
      <c r="Z20" s="212"/>
      <c r="AA20" s="212"/>
      <c r="AB20" s="212"/>
      <c r="AC20" s="212"/>
      <c r="AD20" s="212"/>
      <c r="AE20" s="212"/>
      <c r="AF20" s="212"/>
      <c r="AG20" s="212" t="s">
        <v>118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51">
        <v>6</v>
      </c>
      <c r="B21" s="252" t="s">
        <v>121</v>
      </c>
      <c r="C21" s="258" t="s">
        <v>122</v>
      </c>
      <c r="D21" s="253" t="s">
        <v>116</v>
      </c>
      <c r="E21" s="254">
        <v>10.3179</v>
      </c>
      <c r="F21" s="255"/>
      <c r="G21" s="256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104</v>
      </c>
      <c r="T21" s="232" t="s">
        <v>104</v>
      </c>
      <c r="U21" s="232">
        <v>0.27700000000000002</v>
      </c>
      <c r="V21" s="232">
        <f>ROUND(E21*U21,2)</f>
        <v>2.86</v>
      </c>
      <c r="W21" s="232"/>
      <c r="X21" s="232" t="s">
        <v>117</v>
      </c>
      <c r="Y21" s="232" t="s">
        <v>99</v>
      </c>
      <c r="Z21" s="212"/>
      <c r="AA21" s="212"/>
      <c r="AB21" s="212"/>
      <c r="AC21" s="212"/>
      <c r="AD21" s="212"/>
      <c r="AE21" s="212"/>
      <c r="AF21" s="212"/>
      <c r="AG21" s="212" t="s">
        <v>118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51">
        <v>7</v>
      </c>
      <c r="B22" s="252" t="s">
        <v>123</v>
      </c>
      <c r="C22" s="258" t="s">
        <v>124</v>
      </c>
      <c r="D22" s="253" t="s">
        <v>116</v>
      </c>
      <c r="E22" s="254">
        <v>10.3179</v>
      </c>
      <c r="F22" s="255"/>
      <c r="G22" s="256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104</v>
      </c>
      <c r="T22" s="232" t="s">
        <v>104</v>
      </c>
      <c r="U22" s="232">
        <v>0.49</v>
      </c>
      <c r="V22" s="232">
        <f>ROUND(E22*U22,2)</f>
        <v>5.0599999999999996</v>
      </c>
      <c r="W22" s="232"/>
      <c r="X22" s="232" t="s">
        <v>117</v>
      </c>
      <c r="Y22" s="232" t="s">
        <v>99</v>
      </c>
      <c r="Z22" s="212"/>
      <c r="AA22" s="212"/>
      <c r="AB22" s="212"/>
      <c r="AC22" s="212"/>
      <c r="AD22" s="212"/>
      <c r="AE22" s="212"/>
      <c r="AF22" s="212"/>
      <c r="AG22" s="212" t="s">
        <v>118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51">
        <v>8</v>
      </c>
      <c r="B23" s="252" t="s">
        <v>125</v>
      </c>
      <c r="C23" s="258" t="s">
        <v>126</v>
      </c>
      <c r="D23" s="253" t="s">
        <v>116</v>
      </c>
      <c r="E23" s="254">
        <v>10.3179</v>
      </c>
      <c r="F23" s="255"/>
      <c r="G23" s="256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104</v>
      </c>
      <c r="T23" s="232" t="s">
        <v>104</v>
      </c>
      <c r="U23" s="232">
        <v>0</v>
      </c>
      <c r="V23" s="232">
        <f>ROUND(E23*U23,2)</f>
        <v>0</v>
      </c>
      <c r="W23" s="232"/>
      <c r="X23" s="232" t="s">
        <v>117</v>
      </c>
      <c r="Y23" s="232" t="s">
        <v>99</v>
      </c>
      <c r="Z23" s="212"/>
      <c r="AA23" s="212"/>
      <c r="AB23" s="212"/>
      <c r="AC23" s="212"/>
      <c r="AD23" s="212"/>
      <c r="AE23" s="212"/>
      <c r="AF23" s="212"/>
      <c r="AG23" s="212" t="s">
        <v>118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51">
        <v>9</v>
      </c>
      <c r="B24" s="252" t="s">
        <v>127</v>
      </c>
      <c r="C24" s="258" t="s">
        <v>128</v>
      </c>
      <c r="D24" s="253" t="s">
        <v>116</v>
      </c>
      <c r="E24" s="254">
        <v>1.3859999999999999</v>
      </c>
      <c r="F24" s="255"/>
      <c r="G24" s="256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104</v>
      </c>
      <c r="T24" s="232" t="s">
        <v>97</v>
      </c>
      <c r="U24" s="232">
        <v>0</v>
      </c>
      <c r="V24" s="232">
        <f>ROUND(E24*U24,2)</f>
        <v>0</v>
      </c>
      <c r="W24" s="232"/>
      <c r="X24" s="232" t="s">
        <v>98</v>
      </c>
      <c r="Y24" s="232" t="s">
        <v>99</v>
      </c>
      <c r="Z24" s="212"/>
      <c r="AA24" s="212"/>
      <c r="AB24" s="212"/>
      <c r="AC24" s="212"/>
      <c r="AD24" s="212"/>
      <c r="AE24" s="212"/>
      <c r="AF24" s="212"/>
      <c r="AG24" s="212" t="s">
        <v>100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38" t="s">
        <v>91</v>
      </c>
      <c r="B25" s="239" t="s">
        <v>63</v>
      </c>
      <c r="C25" s="257" t="s">
        <v>29</v>
      </c>
      <c r="D25" s="240"/>
      <c r="E25" s="241"/>
      <c r="F25" s="242"/>
      <c r="G25" s="243">
        <f>SUMIF(AG26:AG26,"&lt;&gt;NOR",G26:G26)</f>
        <v>0</v>
      </c>
      <c r="H25" s="237"/>
      <c r="I25" s="237">
        <f>SUM(I26:I26)</f>
        <v>0</v>
      </c>
      <c r="J25" s="237"/>
      <c r="K25" s="237">
        <f>SUM(K26:K26)</f>
        <v>0</v>
      </c>
      <c r="L25" s="237"/>
      <c r="M25" s="237">
        <f>SUM(M26:M26)</f>
        <v>0</v>
      </c>
      <c r="N25" s="236"/>
      <c r="O25" s="236">
        <f>SUM(O26:O26)</f>
        <v>0</v>
      </c>
      <c r="P25" s="236"/>
      <c r="Q25" s="236">
        <f>SUM(Q26:Q26)</f>
        <v>0</v>
      </c>
      <c r="R25" s="237"/>
      <c r="S25" s="237"/>
      <c r="T25" s="237"/>
      <c r="U25" s="237"/>
      <c r="V25" s="237">
        <f>SUM(V26:V26)</f>
        <v>0</v>
      </c>
      <c r="W25" s="237"/>
      <c r="X25" s="237"/>
      <c r="Y25" s="237"/>
      <c r="AG25" t="s">
        <v>92</v>
      </c>
    </row>
    <row r="26" spans="1:60" ht="12.75" customHeight="1" outlineLevel="1" x14ac:dyDescent="0.2">
      <c r="A26" s="251">
        <v>10</v>
      </c>
      <c r="B26" s="252" t="s">
        <v>129</v>
      </c>
      <c r="C26" s="258" t="s">
        <v>130</v>
      </c>
      <c r="D26" s="253" t="s">
        <v>131</v>
      </c>
      <c r="E26" s="254">
        <v>1</v>
      </c>
      <c r="F26" s="255"/>
      <c r="G26" s="256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96</v>
      </c>
      <c r="T26" s="232" t="s">
        <v>97</v>
      </c>
      <c r="U26" s="232">
        <v>0</v>
      </c>
      <c r="V26" s="232">
        <f>ROUND(E26*U26,2)</f>
        <v>0</v>
      </c>
      <c r="W26" s="232"/>
      <c r="X26" s="232" t="s">
        <v>129</v>
      </c>
      <c r="Y26" s="232" t="s">
        <v>99</v>
      </c>
      <c r="Z26" s="212"/>
      <c r="AA26" s="212"/>
      <c r="AB26" s="212"/>
      <c r="AC26" s="212"/>
      <c r="AD26" s="212"/>
      <c r="AE26" s="212"/>
      <c r="AF26" s="212"/>
      <c r="AG26" s="212" t="s">
        <v>132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38" t="s">
        <v>91</v>
      </c>
      <c r="B27" s="239" t="s">
        <v>60</v>
      </c>
      <c r="C27" s="257" t="s">
        <v>61</v>
      </c>
      <c r="D27" s="240"/>
      <c r="E27" s="241"/>
      <c r="F27" s="242"/>
      <c r="G27" s="243">
        <f>SUMIF(AG28:AG28,"&lt;&gt;NOR",G28:G28)</f>
        <v>0</v>
      </c>
      <c r="H27" s="237"/>
      <c r="I27" s="237">
        <f>SUM(I28:I28)</f>
        <v>0</v>
      </c>
      <c r="J27" s="237"/>
      <c r="K27" s="237">
        <f>SUM(K28:K28)</f>
        <v>0</v>
      </c>
      <c r="L27" s="237"/>
      <c r="M27" s="237">
        <f>SUM(M28:M28)</f>
        <v>0</v>
      </c>
      <c r="N27" s="236"/>
      <c r="O27" s="236">
        <f>SUM(O28:O28)</f>
        <v>0</v>
      </c>
      <c r="P27" s="236"/>
      <c r="Q27" s="236">
        <f>SUM(Q28:Q28)</f>
        <v>0</v>
      </c>
      <c r="R27" s="237"/>
      <c r="S27" s="237"/>
      <c r="T27" s="237"/>
      <c r="U27" s="237"/>
      <c r="V27" s="237">
        <f>SUM(V28:V28)</f>
        <v>0</v>
      </c>
      <c r="W27" s="237"/>
      <c r="X27" s="237"/>
      <c r="Y27" s="237"/>
      <c r="AG27" t="s">
        <v>92</v>
      </c>
    </row>
    <row r="28" spans="1:60" outlineLevel="1" x14ac:dyDescent="0.2">
      <c r="A28" s="245">
        <v>11</v>
      </c>
      <c r="B28" s="246" t="s">
        <v>133</v>
      </c>
      <c r="C28" s="259" t="s">
        <v>134</v>
      </c>
      <c r="D28" s="247" t="s">
        <v>116</v>
      </c>
      <c r="E28" s="248">
        <v>8.9319000000000006</v>
      </c>
      <c r="F28" s="249"/>
      <c r="G28" s="250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104</v>
      </c>
      <c r="T28" s="232" t="s">
        <v>97</v>
      </c>
      <c r="U28" s="232">
        <v>0</v>
      </c>
      <c r="V28" s="232">
        <f>ROUND(E28*U28,2)</f>
        <v>0</v>
      </c>
      <c r="W28" s="232"/>
      <c r="X28" s="232" t="s">
        <v>98</v>
      </c>
      <c r="Y28" s="232" t="s">
        <v>99</v>
      </c>
      <c r="Z28" s="212"/>
      <c r="AA28" s="212"/>
      <c r="AB28" s="212"/>
      <c r="AC28" s="212"/>
      <c r="AD28" s="212"/>
      <c r="AE28" s="212"/>
      <c r="AF28" s="212"/>
      <c r="AG28" s="212" t="s">
        <v>100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3"/>
      <c r="B29" s="4"/>
      <c r="C29" s="261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12</v>
      </c>
      <c r="AF29">
        <v>21</v>
      </c>
      <c r="AG29" t="s">
        <v>77</v>
      </c>
    </row>
    <row r="30" spans="1:60" x14ac:dyDescent="0.2">
      <c r="A30" s="215"/>
      <c r="B30" s="216" t="s">
        <v>31</v>
      </c>
      <c r="C30" s="262"/>
      <c r="D30" s="217"/>
      <c r="E30" s="218"/>
      <c r="F30" s="218"/>
      <c r="G30" s="244">
        <f>G8+G10+G18+G25+G27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135</v>
      </c>
    </row>
    <row r="31" spans="1:60" x14ac:dyDescent="0.2">
      <c r="A31" s="3"/>
      <c r="B31" s="4"/>
      <c r="C31" s="261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2">
      <c r="A32" s="3"/>
      <c r="B32" s="4"/>
      <c r="C32" s="261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19" t="s">
        <v>136</v>
      </c>
      <c r="B33" s="219"/>
      <c r="C33" s="263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20"/>
      <c r="B34" s="221"/>
      <c r="C34" s="264"/>
      <c r="D34" s="221"/>
      <c r="E34" s="221"/>
      <c r="F34" s="221"/>
      <c r="G34" s="222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137</v>
      </c>
    </row>
    <row r="35" spans="1:33" x14ac:dyDescent="0.2">
      <c r="A35" s="223"/>
      <c r="B35" s="224"/>
      <c r="C35" s="265"/>
      <c r="D35" s="224"/>
      <c r="E35" s="224"/>
      <c r="F35" s="224"/>
      <c r="G35" s="225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223"/>
      <c r="B36" s="224"/>
      <c r="C36" s="265"/>
      <c r="D36" s="224"/>
      <c r="E36" s="224"/>
      <c r="F36" s="224"/>
      <c r="G36" s="225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223"/>
      <c r="B37" s="224"/>
      <c r="C37" s="265"/>
      <c r="D37" s="224"/>
      <c r="E37" s="224"/>
      <c r="F37" s="224"/>
      <c r="G37" s="225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26"/>
      <c r="B38" s="227"/>
      <c r="C38" s="266"/>
      <c r="D38" s="227"/>
      <c r="E38" s="227"/>
      <c r="F38" s="227"/>
      <c r="G38" s="228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2">
      <c r="A39" s="3"/>
      <c r="B39" s="4"/>
      <c r="C39" s="261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C40" s="267"/>
      <c r="D40" s="10"/>
      <c r="AG40" t="s">
        <v>138</v>
      </c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Tomáš Kratina</cp:lastModifiedBy>
  <cp:lastPrinted>2019-03-19T12:27:02Z</cp:lastPrinted>
  <dcterms:created xsi:type="dcterms:W3CDTF">2009-04-08T07:15:50Z</dcterms:created>
  <dcterms:modified xsi:type="dcterms:W3CDTF">2024-05-20T14:10:10Z</dcterms:modified>
</cp:coreProperties>
</file>